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ouar 2019\Hassoune Conseil\9-Dossiers en cours\WARA\6-Missions analytiques\Burkina\Burkina 2021\"/>
    </mc:Choice>
  </mc:AlternateContent>
  <xr:revisionPtr revIDLastSave="0" documentId="13_ncr:1_{331751AF-C2DB-46B8-84A8-2B6309086D44}" xr6:coauthVersionLast="47" xr6:coauthVersionMax="47" xr10:uidLastSave="{00000000-0000-0000-0000-000000000000}"/>
  <bookViews>
    <workbookView xWindow="-120" yWindow="-120" windowWidth="20730" windowHeight="11160" xr2:uid="{C94AC730-BB27-4D2B-A30F-3869DA117764}"/>
  </bookViews>
  <sheets>
    <sheet name="Stats Mac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H58" i="1"/>
  <c r="H57" i="1"/>
  <c r="H56" i="1"/>
  <c r="H32" i="1"/>
  <c r="H31" i="1"/>
  <c r="H20" i="1"/>
  <c r="G58" i="1"/>
  <c r="G57" i="1"/>
  <c r="G56" i="1"/>
  <c r="G31" i="1"/>
  <c r="G20" i="1"/>
  <c r="C32" i="1"/>
  <c r="D32" i="1"/>
  <c r="E32" i="1"/>
  <c r="F32" i="1"/>
  <c r="G32" i="1"/>
  <c r="B32" i="1"/>
  <c r="C19" i="1"/>
  <c r="D19" i="1"/>
  <c r="E19" i="1"/>
  <c r="F19" i="1"/>
  <c r="B19" i="1"/>
  <c r="C8" i="1" l="1"/>
  <c r="D8" i="1"/>
  <c r="E8" i="1"/>
  <c r="F8" i="1"/>
  <c r="G8" i="1"/>
  <c r="H8" i="1"/>
  <c r="C54" i="1" l="1"/>
  <c r="D54" i="1"/>
  <c r="E54" i="1"/>
  <c r="F54" i="1"/>
  <c r="G54" i="1"/>
  <c r="H54" i="1"/>
  <c r="B54" i="1"/>
  <c r="C13" i="1" l="1"/>
  <c r="D13" i="1"/>
  <c r="E13" i="1"/>
  <c r="F13" i="1"/>
  <c r="H13" i="1"/>
  <c r="B13" i="1"/>
  <c r="B10" i="1"/>
  <c r="C49" i="1" l="1"/>
  <c r="D49" i="1"/>
  <c r="E49" i="1"/>
  <c r="F49" i="1"/>
  <c r="G49" i="1"/>
  <c r="H49" i="1"/>
  <c r="C50" i="1"/>
  <c r="D50" i="1"/>
  <c r="E50" i="1"/>
  <c r="F50" i="1"/>
  <c r="G50" i="1"/>
  <c r="H50" i="1"/>
  <c r="C51" i="1"/>
  <c r="D51" i="1"/>
  <c r="E51" i="1"/>
  <c r="F51" i="1"/>
  <c r="G51" i="1"/>
  <c r="H51" i="1"/>
  <c r="B50" i="1"/>
  <c r="B51" i="1"/>
  <c r="B49" i="1"/>
  <c r="D42" i="1"/>
  <c r="C31" i="1"/>
  <c r="D31" i="1"/>
  <c r="E31" i="1"/>
  <c r="F31" i="1"/>
  <c r="B31" i="1"/>
  <c r="D27" i="1"/>
  <c r="E27" i="1"/>
  <c r="F27" i="1"/>
  <c r="G27" i="1"/>
  <c r="H27" i="1"/>
  <c r="C27" i="1"/>
  <c r="B27" i="1"/>
  <c r="C18" i="1"/>
  <c r="D18" i="1"/>
  <c r="E18" i="1"/>
  <c r="F18" i="1"/>
  <c r="G18" i="1"/>
  <c r="H18" i="1"/>
  <c r="B18" i="1"/>
  <c r="C11" i="1"/>
  <c r="D11" i="1"/>
  <c r="E11" i="1"/>
  <c r="F11" i="1"/>
  <c r="B11" i="1"/>
  <c r="D10" i="1"/>
  <c r="E10" i="1"/>
  <c r="F10" i="1"/>
  <c r="G10" i="1"/>
  <c r="H10" i="1"/>
  <c r="C10" i="1"/>
  <c r="G36" i="1" l="1"/>
  <c r="G33" i="1" s="1"/>
  <c r="G37" i="1"/>
  <c r="G38" i="1" s="1"/>
  <c r="B34" i="1"/>
  <c r="E34" i="1"/>
  <c r="C34" i="1"/>
  <c r="G42" i="1"/>
  <c r="F44" i="1"/>
  <c r="F43" i="1"/>
  <c r="D44" i="1"/>
  <c r="D43" i="1"/>
  <c r="F42" i="1"/>
  <c r="B28" i="1"/>
  <c r="B25" i="1"/>
  <c r="B29" i="1" s="1"/>
  <c r="G28" i="1"/>
  <c r="G25" i="1"/>
  <c r="G29" i="1" s="1"/>
  <c r="E28" i="1"/>
  <c r="E25" i="1"/>
  <c r="E29" i="1" s="1"/>
  <c r="C25" i="1"/>
  <c r="C29" i="1" s="1"/>
  <c r="H25" i="1"/>
  <c r="H29" i="1" s="1"/>
  <c r="F25" i="1"/>
  <c r="F29" i="1" s="1"/>
  <c r="D25" i="1"/>
  <c r="D29" i="1" s="1"/>
  <c r="F34" i="1"/>
  <c r="D34" i="1"/>
  <c r="H28" i="1"/>
  <c r="F28" i="1"/>
  <c r="D28" i="1"/>
  <c r="C28" i="1"/>
  <c r="F36" i="1" l="1"/>
  <c r="F33" i="1" s="1"/>
  <c r="F37" i="1"/>
  <c r="E36" i="1"/>
  <c r="E33" i="1" s="1"/>
  <c r="E37" i="1"/>
  <c r="G39" i="1"/>
  <c r="G40" i="1"/>
  <c r="D36" i="1"/>
  <c r="D33" i="1" s="1"/>
  <c r="D37" i="1"/>
  <c r="H36" i="1"/>
  <c r="H33" i="1" s="1"/>
  <c r="H37" i="1"/>
  <c r="C36" i="1"/>
  <c r="C33" i="1" s="1"/>
  <c r="C37" i="1"/>
  <c r="B36" i="1"/>
  <c r="B33" i="1" s="1"/>
  <c r="B37" i="1"/>
  <c r="C44" i="1"/>
  <c r="C43" i="1"/>
  <c r="E44" i="1"/>
  <c r="E43" i="1"/>
  <c r="B44" i="1"/>
  <c r="B43" i="1"/>
  <c r="C42" i="1"/>
  <c r="E42" i="1"/>
  <c r="B42" i="1"/>
  <c r="G44" i="1"/>
  <c r="G43" i="1"/>
  <c r="B39" i="1" l="1"/>
  <c r="B38" i="1"/>
  <c r="B40" i="1"/>
  <c r="C39" i="1"/>
  <c r="C40" i="1"/>
  <c r="C38" i="1"/>
  <c r="H39" i="1"/>
  <c r="H38" i="1"/>
  <c r="H40" i="1"/>
  <c r="D39" i="1"/>
  <c r="D38" i="1"/>
  <c r="D40" i="1"/>
  <c r="E39" i="1"/>
  <c r="E40" i="1"/>
  <c r="E38" i="1"/>
  <c r="F39" i="1"/>
  <c r="F40" i="1"/>
  <c r="F38" i="1"/>
  <c r="H44" i="1"/>
  <c r="H43" i="1"/>
  <c r="H42" i="1"/>
</calcChain>
</file>

<file path=xl/sharedStrings.xml><?xml version="1.0" encoding="utf-8"?>
<sst xmlns="http://schemas.openxmlformats.org/spreadsheetml/2006/main" count="65" uniqueCount="56">
  <si>
    <t>TABLEAU DE SYNTHESE DES INDICATEURS MACROECONOMIQUES</t>
  </si>
  <si>
    <t xml:space="preserve">   Variation du PIB nominal (%)</t>
  </si>
  <si>
    <t xml:space="preserve">   Variation du PIB réel (%)</t>
  </si>
  <si>
    <t xml:space="preserve">   Variation du déflateur du PIB (%)</t>
  </si>
  <si>
    <t xml:space="preserve">   Inflation (%)</t>
  </si>
  <si>
    <t xml:space="preserve">   PIB par habitant (FCFA)</t>
  </si>
  <si>
    <t>Secteur extérieur (en milliards de FCFA)</t>
  </si>
  <si>
    <t xml:space="preserve">   Exportation FOB</t>
  </si>
  <si>
    <t xml:space="preserve">   Importations FOB</t>
  </si>
  <si>
    <t xml:space="preserve">   Solde de la balance commerciale</t>
  </si>
  <si>
    <t xml:space="preserve">   Solde du compte courant</t>
  </si>
  <si>
    <t xml:space="preserve">   Solde du compte courant % PIB</t>
  </si>
  <si>
    <t xml:space="preserve">   Avoirs extérieurs (en mois d'importations)</t>
  </si>
  <si>
    <t xml:space="preserve">   Recettes budgétaires</t>
  </si>
  <si>
    <t xml:space="preserve">   Dépenses budgétaires</t>
  </si>
  <si>
    <t>Finances publiques (en milliards de FCFA)</t>
  </si>
  <si>
    <t>Finances publiques (% PIB)</t>
  </si>
  <si>
    <t>Dette publique</t>
  </si>
  <si>
    <t xml:space="preserve">   Dette publique % PIB</t>
  </si>
  <si>
    <t xml:space="preserve">   Dette publique (en milliards FCFA)</t>
  </si>
  <si>
    <t xml:space="preserve">  Intérêts dus (en milliards de FCFA)</t>
  </si>
  <si>
    <t xml:space="preserve">  Intérêts dus % PIB</t>
  </si>
  <si>
    <t xml:space="preserve">  Intérêts dus % recettes budgétaires</t>
  </si>
  <si>
    <t xml:space="preserve">  Intérêts dus % exportations</t>
  </si>
  <si>
    <t xml:space="preserve">  Service de la dette extérieure (en milliards de FCFA)</t>
  </si>
  <si>
    <t xml:space="preserve">  Service de la dette extérieure % PIB</t>
  </si>
  <si>
    <t xml:space="preserve">  Service de la dette extérieure % recettes budgétaires</t>
  </si>
  <si>
    <t xml:space="preserve">  Service de la dette extérieure % exportations</t>
  </si>
  <si>
    <t>Situation monétaire</t>
  </si>
  <si>
    <t xml:space="preserve">   Masse monétaire (en milliards de FCFA)</t>
  </si>
  <si>
    <t xml:space="preserve">   Avoirs extérieurs nets (en milliards de FCFA)</t>
  </si>
  <si>
    <t xml:space="preserve">   Masse monétaire % PIB</t>
  </si>
  <si>
    <t xml:space="preserve">   Avoirs extérieurs nets % PIB</t>
  </si>
  <si>
    <t xml:space="preserve">   Crédits à l'économie % PIB</t>
  </si>
  <si>
    <t>Convergence</t>
  </si>
  <si>
    <t xml:space="preserve">   Solde budgétaire % PIB</t>
  </si>
  <si>
    <t xml:space="preserve">   Inflation %</t>
  </si>
  <si>
    <t xml:space="preserve">   Solde budgétaire</t>
  </si>
  <si>
    <t xml:space="preserve">   Crédit intérieur (en milliards de FCFA)</t>
  </si>
  <si>
    <t xml:space="preserve">   PIB (en milliards de FCFA)</t>
  </si>
  <si>
    <t>Production</t>
  </si>
  <si>
    <t xml:space="preserve">   Population (millions)</t>
  </si>
  <si>
    <t>INDICATEURS</t>
  </si>
  <si>
    <t>Réel</t>
  </si>
  <si>
    <t xml:space="preserve">   Taux de pression fiscale %</t>
  </si>
  <si>
    <t xml:space="preserve">   Investissement (en milliards de FCFA)</t>
  </si>
  <si>
    <t>Investissement</t>
  </si>
  <si>
    <t xml:space="preserve">   Investissement (en % PIB)</t>
  </si>
  <si>
    <t>BURKINA FASO</t>
  </si>
  <si>
    <t xml:space="preserve">     Dont dette extérieure (en milliards de FCFA)</t>
  </si>
  <si>
    <t xml:space="preserve">     Dont dette intérieure (en milliards de FCFA)</t>
  </si>
  <si>
    <t xml:space="preserve">     Dont dette extérieure % PIB</t>
  </si>
  <si>
    <t xml:space="preserve">     Dont dette intérieure % PIB</t>
  </si>
  <si>
    <t>Prévu (est.)</t>
  </si>
  <si>
    <t xml:space="preserve">   PIB par habitant (PPA, US$)</t>
  </si>
  <si>
    <t xml:space="preserve">   Masse salariale publique % Recettes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</si>
</sst>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2" fillId="3" borderId="1" xfId="0" applyFont="1" applyFill="1" applyBorder="1"/>
    <xf numFmtId="0" fontId="3" fillId="4" borderId="2" xfId="0" applyFont="1" applyFill="1" applyBorder="1"/>
    <xf numFmtId="164" fontId="3" fillId="4" borderId="2" xfId="0" applyNumberFormat="1" applyFont="1" applyFill="1" applyBorder="1"/>
    <xf numFmtId="0" fontId="0" fillId="2" borderId="2" xfId="0" applyFont="1" applyFill="1" applyBorder="1"/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3" xfId="0" applyFill="1" applyBorder="1"/>
    <xf numFmtId="0" fontId="2" fillId="5" borderId="4" xfId="0" applyFont="1" applyFill="1" applyBorder="1"/>
    <xf numFmtId="0" fontId="5" fillId="5" borderId="4" xfId="0" applyFont="1" applyFill="1" applyBorder="1" applyAlignment="1">
      <alignment horizontal="right"/>
    </xf>
    <xf numFmtId="166" fontId="0" fillId="2" borderId="2" xfId="1" applyNumberFormat="1" applyFont="1" applyFill="1" applyBorder="1"/>
    <xf numFmtId="166" fontId="3" fillId="4" borderId="2" xfId="1" applyNumberFormat="1" applyFont="1" applyFill="1" applyBorder="1"/>
    <xf numFmtId="166" fontId="0" fillId="2" borderId="3" xfId="1" applyNumberFormat="1" applyFont="1" applyFill="1" applyBorder="1"/>
    <xf numFmtId="166" fontId="0" fillId="6" borderId="2" xfId="1" applyNumberFormat="1" applyFont="1" applyFill="1" applyBorder="1"/>
    <xf numFmtId="165" fontId="0" fillId="6" borderId="2" xfId="1" applyNumberFormat="1" applyFont="1" applyFill="1" applyBorder="1"/>
    <xf numFmtId="166" fontId="0" fillId="6" borderId="3" xfId="1" applyNumberFormat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11498-A466-44CC-BFCA-28325BE83852}">
  <dimension ref="A1:H61"/>
  <sheetViews>
    <sheetView tabSelected="1" workbookViewId="0">
      <selection activeCell="I4" sqref="I4"/>
    </sheetView>
  </sheetViews>
  <sheetFormatPr baseColWidth="10" defaultRowHeight="15" x14ac:dyDescent="0.25"/>
  <cols>
    <col min="1" max="1" width="67.140625" style="1" customWidth="1"/>
    <col min="2" max="8" width="12.85546875" style="1" bestFit="1" customWidth="1"/>
    <col min="9" max="16384" width="11.42578125" style="1"/>
  </cols>
  <sheetData>
    <row r="1" spans="1:8" x14ac:dyDescent="0.25">
      <c r="A1" s="2" t="s">
        <v>0</v>
      </c>
    </row>
    <row r="2" spans="1:8" x14ac:dyDescent="0.25">
      <c r="A2" s="4" t="s">
        <v>48</v>
      </c>
    </row>
    <row r="3" spans="1:8" ht="15.75" thickBot="1" x14ac:dyDescent="0.3">
      <c r="A3" s="4"/>
    </row>
    <row r="4" spans="1:8" s="2" customFormat="1" ht="15.75" thickTop="1" x14ac:dyDescent="0.25">
      <c r="A4" s="5" t="s">
        <v>42</v>
      </c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5">
        <v>2020</v>
      </c>
      <c r="H4" s="5">
        <v>2021</v>
      </c>
    </row>
    <row r="5" spans="1:8" s="2" customFormat="1" x14ac:dyDescent="0.25">
      <c r="A5" s="12"/>
      <c r="B5" s="13" t="s">
        <v>43</v>
      </c>
      <c r="C5" s="13" t="s">
        <v>43</v>
      </c>
      <c r="D5" s="13" t="s">
        <v>43</v>
      </c>
      <c r="E5" s="13" t="s">
        <v>43</v>
      </c>
      <c r="F5" s="13" t="s">
        <v>43</v>
      </c>
      <c r="G5" s="13" t="s">
        <v>43</v>
      </c>
      <c r="H5" s="13" t="s">
        <v>53</v>
      </c>
    </row>
    <row r="6" spans="1:8" s="2" customFormat="1" x14ac:dyDescent="0.25">
      <c r="A6" s="6" t="s">
        <v>40</v>
      </c>
      <c r="B6" s="7"/>
      <c r="C6" s="7"/>
      <c r="D6" s="7"/>
      <c r="E6" s="7"/>
      <c r="F6" s="7"/>
      <c r="G6" s="7"/>
      <c r="H6" s="7"/>
    </row>
    <row r="7" spans="1:8" s="3" customFormat="1" x14ac:dyDescent="0.25">
      <c r="A7" s="8" t="s">
        <v>39</v>
      </c>
      <c r="B7" s="14">
        <v>6995.3109999999997</v>
      </c>
      <c r="C7" s="14">
        <v>7598.72</v>
      </c>
      <c r="D7" s="14">
        <v>8227.8510000000006</v>
      </c>
      <c r="E7" s="14">
        <v>8997.9189999999999</v>
      </c>
      <c r="F7" s="14">
        <v>9225.643</v>
      </c>
      <c r="G7" s="14">
        <v>9997.4</v>
      </c>
      <c r="H7" s="17">
        <v>10755.6</v>
      </c>
    </row>
    <row r="8" spans="1:8" x14ac:dyDescent="0.25">
      <c r="A8" s="9" t="s">
        <v>1</v>
      </c>
      <c r="B8" s="14">
        <v>8.3000000000000007</v>
      </c>
      <c r="C8" s="14">
        <f>(C7/B7-1)*100</f>
        <v>8.6259066966429376</v>
      </c>
      <c r="D8" s="14">
        <f t="shared" ref="D8:H8" si="0">(D7/C7-1)*100</f>
        <v>8.2794339046576404</v>
      </c>
      <c r="E8" s="14">
        <f t="shared" si="0"/>
        <v>9.3592847026519941</v>
      </c>
      <c r="F8" s="14">
        <f t="shared" si="0"/>
        <v>2.530851855856886</v>
      </c>
      <c r="G8" s="14">
        <f t="shared" si="0"/>
        <v>8.3653464587779993</v>
      </c>
      <c r="H8" s="17">
        <f t="shared" si="0"/>
        <v>7.5839718326764949</v>
      </c>
    </row>
    <row r="9" spans="1:8" x14ac:dyDescent="0.25">
      <c r="A9" s="9" t="s">
        <v>2</v>
      </c>
      <c r="B9" s="14">
        <v>3.9129999999999998</v>
      </c>
      <c r="C9" s="14">
        <v>5.9589999999999996</v>
      </c>
      <c r="D9" s="14">
        <v>6.157</v>
      </c>
      <c r="E9" s="14">
        <v>6.8199999999999896</v>
      </c>
      <c r="F9" s="14">
        <v>5.6890000000000001</v>
      </c>
      <c r="G9" s="14">
        <v>2.0219999999999998</v>
      </c>
      <c r="H9" s="17">
        <v>3.8</v>
      </c>
    </row>
    <row r="10" spans="1:8" x14ac:dyDescent="0.25">
      <c r="A10" s="9" t="s">
        <v>3</v>
      </c>
      <c r="B10" s="14">
        <f>B8-B9</f>
        <v>4.3870000000000005</v>
      </c>
      <c r="C10" s="14">
        <f t="shared" ref="C10:H10" si="1">C8-C9</f>
        <v>2.666906696642938</v>
      </c>
      <c r="D10" s="14">
        <f t="shared" si="1"/>
        <v>2.1224339046576404</v>
      </c>
      <c r="E10" s="14">
        <f t="shared" si="1"/>
        <v>2.5392847026520045</v>
      </c>
      <c r="F10" s="14">
        <f t="shared" si="1"/>
        <v>-3.1581481441431141</v>
      </c>
      <c r="G10" s="14">
        <f t="shared" si="1"/>
        <v>6.3433464587779991</v>
      </c>
      <c r="H10" s="17">
        <f t="shared" si="1"/>
        <v>3.7839718326764951</v>
      </c>
    </row>
    <row r="11" spans="1:8" x14ac:dyDescent="0.25">
      <c r="A11" s="9" t="s">
        <v>4</v>
      </c>
      <c r="B11" s="14">
        <f>B57</f>
        <v>1.9379999999999999</v>
      </c>
      <c r="C11" s="14">
        <f t="shared" ref="C11:F11" si="2">C57</f>
        <v>-0.30199999999999999</v>
      </c>
      <c r="D11" s="14">
        <f t="shared" si="2"/>
        <v>1.64</v>
      </c>
      <c r="E11" s="14">
        <f t="shared" si="2"/>
        <v>0.33600000000000002</v>
      </c>
      <c r="F11" s="14">
        <f t="shared" si="2"/>
        <v>-2.556</v>
      </c>
      <c r="G11" s="14">
        <v>2.3180000000000001</v>
      </c>
      <c r="H11" s="17">
        <v>2.7</v>
      </c>
    </row>
    <row r="12" spans="1:8" x14ac:dyDescent="0.25">
      <c r="A12" s="9" t="s">
        <v>41</v>
      </c>
      <c r="B12" s="14">
        <v>18.111000000000001</v>
      </c>
      <c r="C12" s="14">
        <v>18.646000000000001</v>
      </c>
      <c r="D12" s="14">
        <v>19.193000000000001</v>
      </c>
      <c r="E12" s="14">
        <v>19.751000000000001</v>
      </c>
      <c r="F12" s="14">
        <v>20.321000000000002</v>
      </c>
      <c r="G12" s="14">
        <v>20.899999999999899</v>
      </c>
      <c r="H12" s="17">
        <v>21.5</v>
      </c>
    </row>
    <row r="13" spans="1:8" x14ac:dyDescent="0.25">
      <c r="A13" s="9" t="s">
        <v>5</v>
      </c>
      <c r="B13" s="10">
        <f>B7*1000/B12</f>
        <v>386246.53525481751</v>
      </c>
      <c r="C13" s="10">
        <f t="shared" ref="C13:H13" si="3">C7*1000/C12</f>
        <v>407525.47463262896</v>
      </c>
      <c r="D13" s="10">
        <f t="shared" si="3"/>
        <v>428690.19955192</v>
      </c>
      <c r="E13" s="10">
        <f t="shared" si="3"/>
        <v>455567.76872057107</v>
      </c>
      <c r="F13" s="10">
        <f t="shared" si="3"/>
        <v>453995.52187392348</v>
      </c>
      <c r="G13" s="10">
        <f>G7*1000/G12</f>
        <v>478344.4976076578</v>
      </c>
      <c r="H13" s="18">
        <f t="shared" si="3"/>
        <v>500260.46511627908</v>
      </c>
    </row>
    <row r="14" spans="1:8" x14ac:dyDescent="0.25">
      <c r="A14" s="9" t="s">
        <v>54</v>
      </c>
      <c r="B14" s="10">
        <v>1713.5</v>
      </c>
      <c r="C14" s="10">
        <v>1893.7</v>
      </c>
      <c r="D14" s="10">
        <v>2053.5</v>
      </c>
      <c r="E14" s="10">
        <v>2181.9</v>
      </c>
      <c r="F14" s="10">
        <v>2280.4</v>
      </c>
      <c r="G14" s="10">
        <v>2279.1599999999899</v>
      </c>
      <c r="H14" s="18">
        <v>2380</v>
      </c>
    </row>
    <row r="15" spans="1:8" s="2" customFormat="1" x14ac:dyDescent="0.25">
      <c r="A15" s="6" t="s">
        <v>6</v>
      </c>
      <c r="B15" s="7"/>
      <c r="C15" s="7"/>
      <c r="D15" s="7"/>
      <c r="E15" s="7"/>
      <c r="F15" s="7"/>
      <c r="G15" s="7"/>
      <c r="H15" s="7"/>
    </row>
    <row r="16" spans="1:8" x14ac:dyDescent="0.25">
      <c r="A16" s="9" t="s">
        <v>7</v>
      </c>
      <c r="B16" s="14">
        <v>1826.3109999999999</v>
      </c>
      <c r="C16" s="14">
        <v>1970.94</v>
      </c>
      <c r="D16" s="14">
        <v>2165.5749999999898</v>
      </c>
      <c r="E16" s="14">
        <v>2505.8090000000002</v>
      </c>
      <c r="F16" s="14">
        <v>2558.3009999999999</v>
      </c>
      <c r="G16" s="14">
        <v>2882.4</v>
      </c>
      <c r="H16" s="17">
        <v>3048.5</v>
      </c>
    </row>
    <row r="17" spans="1:8" x14ac:dyDescent="0.25">
      <c r="A17" s="9" t="s">
        <v>8</v>
      </c>
      <c r="B17" s="14">
        <v>2307.1610000000001</v>
      </c>
      <c r="C17" s="14">
        <v>2431.9070000000002</v>
      </c>
      <c r="D17" s="14">
        <v>2688.0659999999998</v>
      </c>
      <c r="E17" s="14">
        <v>2869.9520000000002</v>
      </c>
      <c r="F17" s="14">
        <v>2993.8890000000001</v>
      </c>
      <c r="G17" s="14">
        <v>2589.1999999999998</v>
      </c>
      <c r="H17" s="17">
        <v>2884.3</v>
      </c>
    </row>
    <row r="18" spans="1:8" x14ac:dyDescent="0.25">
      <c r="A18" s="9" t="s">
        <v>9</v>
      </c>
      <c r="B18" s="14">
        <f t="shared" ref="B18:H18" si="4">B16-B17</f>
        <v>-480.85000000000014</v>
      </c>
      <c r="C18" s="14">
        <f t="shared" si="4"/>
        <v>-460.9670000000001</v>
      </c>
      <c r="D18" s="14">
        <f t="shared" si="4"/>
        <v>-522.49100000000999</v>
      </c>
      <c r="E18" s="14">
        <f t="shared" si="4"/>
        <v>-364.14300000000003</v>
      </c>
      <c r="F18" s="14">
        <f t="shared" si="4"/>
        <v>-435.58800000000019</v>
      </c>
      <c r="G18" s="14">
        <f t="shared" si="4"/>
        <v>293.20000000000027</v>
      </c>
      <c r="H18" s="17">
        <f t="shared" si="4"/>
        <v>164.19999999999982</v>
      </c>
    </row>
    <row r="19" spans="1:8" x14ac:dyDescent="0.25">
      <c r="A19" s="9" t="s">
        <v>10</v>
      </c>
      <c r="B19" s="14">
        <f>B20*B7/100</f>
        <v>-529.61499580999998</v>
      </c>
      <c r="C19" s="14">
        <f t="shared" ref="C19:F19" si="5">C20*C7/100</f>
        <v>-462.68606080000006</v>
      </c>
      <c r="D19" s="14">
        <f t="shared" si="5"/>
        <v>-521.64575339999999</v>
      </c>
      <c r="E19" s="14">
        <f t="shared" si="5"/>
        <v>-369.45455413999997</v>
      </c>
      <c r="F19" s="14">
        <f t="shared" si="5"/>
        <v>-747.27708299999995</v>
      </c>
      <c r="G19" s="14">
        <v>46.402499999999996</v>
      </c>
      <c r="H19" s="17">
        <v>35.739900000000006</v>
      </c>
    </row>
    <row r="20" spans="1:8" x14ac:dyDescent="0.25">
      <c r="A20" s="9" t="s">
        <v>11</v>
      </c>
      <c r="B20" s="14">
        <v>-7.5709999999999997</v>
      </c>
      <c r="C20" s="14">
        <v>-6.0890000000000004</v>
      </c>
      <c r="D20" s="14">
        <v>-6.34</v>
      </c>
      <c r="E20" s="14">
        <v>-4.1059999999999999</v>
      </c>
      <c r="F20" s="14">
        <v>-8.1</v>
      </c>
      <c r="G20" s="14">
        <f>G19*100/G7</f>
        <v>0.46414567787624783</v>
      </c>
      <c r="H20" s="17">
        <f>H19*100/H7</f>
        <v>0.33229108557402659</v>
      </c>
    </row>
    <row r="21" spans="1:8" x14ac:dyDescent="0.25">
      <c r="A21" s="9" t="s">
        <v>12</v>
      </c>
      <c r="B21" s="14">
        <v>2.9449999999999998</v>
      </c>
      <c r="C21" s="14">
        <v>2.9380000000000002</v>
      </c>
      <c r="D21" s="14">
        <v>4.2210000000000001</v>
      </c>
      <c r="E21" s="14">
        <v>3.649</v>
      </c>
      <c r="F21" s="14">
        <v>3.8</v>
      </c>
      <c r="G21" s="14">
        <v>3.8</v>
      </c>
      <c r="H21" s="17">
        <v>4.4000000000000004</v>
      </c>
    </row>
    <row r="22" spans="1:8" s="2" customFormat="1" x14ac:dyDescent="0.25">
      <c r="A22" s="6" t="s">
        <v>15</v>
      </c>
      <c r="B22" s="7"/>
      <c r="C22" s="7"/>
      <c r="D22" s="7"/>
      <c r="E22" s="7"/>
      <c r="F22" s="7"/>
      <c r="G22" s="7"/>
      <c r="H22" s="7"/>
    </row>
    <row r="23" spans="1:8" x14ac:dyDescent="0.25">
      <c r="A23" s="9" t="s">
        <v>13</v>
      </c>
      <c r="B23" s="14">
        <v>1277.9749999999999</v>
      </c>
      <c r="C23" s="14">
        <v>1410.7</v>
      </c>
      <c r="D23" s="14">
        <v>1583.575</v>
      </c>
      <c r="E23" s="14">
        <v>1745.866</v>
      </c>
      <c r="F23" s="14">
        <v>2068.5639999999898</v>
      </c>
      <c r="G23" s="14">
        <v>2116.1</v>
      </c>
      <c r="H23" s="17">
        <v>2264.3000000000002</v>
      </c>
    </row>
    <row r="24" spans="1:8" x14ac:dyDescent="0.25">
      <c r="A24" s="9" t="s">
        <v>14</v>
      </c>
      <c r="B24" s="14">
        <v>-1424.1569999999999</v>
      </c>
      <c r="C24" s="14">
        <v>-1645.1110000000001</v>
      </c>
      <c r="D24" s="14">
        <v>-2149.9949999999999</v>
      </c>
      <c r="E24" s="14">
        <v>-2137.7049999999999</v>
      </c>
      <c r="F24" s="14">
        <v>-2326.473</v>
      </c>
      <c r="G24" s="14">
        <v>-2394.9</v>
      </c>
      <c r="H24" s="17">
        <v>-2490.6999999999998</v>
      </c>
    </row>
    <row r="25" spans="1:8" x14ac:dyDescent="0.25">
      <c r="A25" s="9" t="s">
        <v>37</v>
      </c>
      <c r="B25" s="14">
        <f t="shared" ref="B25:H25" si="6">B23+B24</f>
        <v>-146.18200000000002</v>
      </c>
      <c r="C25" s="14">
        <f t="shared" si="6"/>
        <v>-234.41100000000006</v>
      </c>
      <c r="D25" s="14">
        <f t="shared" si="6"/>
        <v>-566.41999999999985</v>
      </c>
      <c r="E25" s="14">
        <f t="shared" si="6"/>
        <v>-391.83899999999994</v>
      </c>
      <c r="F25" s="14">
        <f t="shared" si="6"/>
        <v>-257.90900000001011</v>
      </c>
      <c r="G25" s="14">
        <f t="shared" si="6"/>
        <v>-278.80000000000018</v>
      </c>
      <c r="H25" s="17">
        <f t="shared" si="6"/>
        <v>-226.39999999999964</v>
      </c>
    </row>
    <row r="26" spans="1:8" s="2" customFormat="1" x14ac:dyDescent="0.25">
      <c r="A26" s="6" t="s">
        <v>16</v>
      </c>
      <c r="B26" s="7"/>
      <c r="C26" s="7"/>
      <c r="D26" s="7"/>
      <c r="E26" s="7"/>
      <c r="F26" s="7"/>
      <c r="G26" s="7"/>
      <c r="H26" s="7"/>
    </row>
    <row r="27" spans="1:8" x14ac:dyDescent="0.25">
      <c r="A27" s="9" t="s">
        <v>13</v>
      </c>
      <c r="B27" s="14">
        <f t="shared" ref="B27:H29" si="7">B23*100/B$7</f>
        <v>18.26902335006978</v>
      </c>
      <c r="C27" s="14">
        <f t="shared" si="7"/>
        <v>18.564968836856732</v>
      </c>
      <c r="D27" s="14">
        <f t="shared" si="7"/>
        <v>19.246520142379826</v>
      </c>
      <c r="E27" s="14">
        <f t="shared" si="7"/>
        <v>19.402997515314375</v>
      </c>
      <c r="F27" s="14">
        <f t="shared" si="7"/>
        <v>22.4218951459534</v>
      </c>
      <c r="G27" s="14">
        <f t="shared" si="7"/>
        <v>21.166503290855623</v>
      </c>
      <c r="H27" s="17">
        <f t="shared" si="7"/>
        <v>21.052289040127935</v>
      </c>
    </row>
    <row r="28" spans="1:8" x14ac:dyDescent="0.25">
      <c r="A28" s="9" t="s">
        <v>14</v>
      </c>
      <c r="B28" s="14">
        <f t="shared" si="7"/>
        <v>-20.358737445697553</v>
      </c>
      <c r="C28" s="14">
        <f t="shared" si="7"/>
        <v>-21.64984365787922</v>
      </c>
      <c r="D28" s="14">
        <f t="shared" si="7"/>
        <v>-26.130699255492107</v>
      </c>
      <c r="E28" s="14">
        <f t="shared" si="7"/>
        <v>-23.757771102407123</v>
      </c>
      <c r="F28" s="14">
        <f t="shared" si="7"/>
        <v>-25.217461807269149</v>
      </c>
      <c r="G28" s="14">
        <f t="shared" si="7"/>
        <v>-23.955228359373439</v>
      </c>
      <c r="H28" s="17">
        <f t="shared" si="7"/>
        <v>-23.157239019673469</v>
      </c>
    </row>
    <row r="29" spans="1:8" x14ac:dyDescent="0.25">
      <c r="A29" s="9" t="s">
        <v>37</v>
      </c>
      <c r="B29" s="14">
        <f t="shared" si="7"/>
        <v>-2.0897140956277713</v>
      </c>
      <c r="C29" s="14">
        <f t="shared" si="7"/>
        <v>-3.0848748210224888</v>
      </c>
      <c r="D29" s="14">
        <f t="shared" si="7"/>
        <v>-6.8841791131122791</v>
      </c>
      <c r="E29" s="14">
        <f t="shared" si="7"/>
        <v>-4.3547735870927484</v>
      </c>
      <c r="F29" s="14">
        <f t="shared" si="7"/>
        <v>-2.7955666613157493</v>
      </c>
      <c r="G29" s="14">
        <f t="shared" si="7"/>
        <v>-2.7887250685178167</v>
      </c>
      <c r="H29" s="17">
        <f t="shared" si="7"/>
        <v>-2.1049499795455358</v>
      </c>
    </row>
    <row r="30" spans="1:8" s="2" customFormat="1" x14ac:dyDescent="0.25">
      <c r="A30" s="6" t="s">
        <v>17</v>
      </c>
      <c r="B30" s="15"/>
      <c r="C30" s="15"/>
      <c r="D30" s="15"/>
      <c r="E30" s="15"/>
      <c r="F30" s="15"/>
      <c r="G30" s="15"/>
      <c r="H30" s="15"/>
    </row>
    <row r="31" spans="1:8" x14ac:dyDescent="0.25">
      <c r="A31" s="9" t="s">
        <v>18</v>
      </c>
      <c r="B31" s="14">
        <f>B58</f>
        <v>31.373000000000001</v>
      </c>
      <c r="C31" s="14">
        <f>C58</f>
        <v>33.277000000000001</v>
      </c>
      <c r="D31" s="14">
        <f>D58</f>
        <v>33.497999999999898</v>
      </c>
      <c r="E31" s="14">
        <f>E58</f>
        <v>37.405000000000001</v>
      </c>
      <c r="F31" s="14">
        <f>F58</f>
        <v>39.457000000000001</v>
      </c>
      <c r="G31" s="14">
        <f>G34*100/G7</f>
        <v>39.040150439114171</v>
      </c>
      <c r="H31" s="17">
        <f>H34*100/H7</f>
        <v>40.020082561642205</v>
      </c>
    </row>
    <row r="32" spans="1:8" x14ac:dyDescent="0.25">
      <c r="A32" s="9" t="s">
        <v>51</v>
      </c>
      <c r="B32" s="14">
        <f>B35*100/B$7</f>
        <v>22.58343081529895</v>
      </c>
      <c r="C32" s="14">
        <f t="shared" ref="C32:G32" si="8">C35*100/C$7</f>
        <v>23.135889715636313</v>
      </c>
      <c r="D32" s="14">
        <f t="shared" si="8"/>
        <v>20.802158850470189</v>
      </c>
      <c r="E32" s="14">
        <f t="shared" si="8"/>
        <v>20.91977792865217</v>
      </c>
      <c r="F32" s="14">
        <f t="shared" si="8"/>
        <v>21.543901986018753</v>
      </c>
      <c r="G32" s="14">
        <f t="shared" si="8"/>
        <v>20.23005252665693</v>
      </c>
      <c r="H32" s="17">
        <f>H35*100/H$7</f>
        <v>20.974923161887759</v>
      </c>
    </row>
    <row r="33" spans="1:8" x14ac:dyDescent="0.25">
      <c r="A33" s="9" t="s">
        <v>52</v>
      </c>
      <c r="B33" s="14">
        <f>B36*100/B$7</f>
        <v>8.7895691847010511</v>
      </c>
      <c r="C33" s="14">
        <f t="shared" ref="C33:H33" si="9">C36*100/C$7</f>
        <v>10.141110284363686</v>
      </c>
      <c r="D33" s="14">
        <f t="shared" si="9"/>
        <v>12.695841149529704</v>
      </c>
      <c r="E33" s="14">
        <f t="shared" si="9"/>
        <v>16.485222071347831</v>
      </c>
      <c r="F33" s="14">
        <f t="shared" si="9"/>
        <v>17.913098013981248</v>
      </c>
      <c r="G33" s="14">
        <f t="shared" si="9"/>
        <v>18.810097912457241</v>
      </c>
      <c r="H33" s="17">
        <f t="shared" si="9"/>
        <v>19.04515939975445</v>
      </c>
    </row>
    <row r="34" spans="1:8" x14ac:dyDescent="0.25">
      <c r="A34" s="9" t="s">
        <v>19</v>
      </c>
      <c r="B34" s="14">
        <f t="shared" ref="B34:F34" si="10">B31*B$7/100</f>
        <v>2194.63892003</v>
      </c>
      <c r="C34" s="14">
        <f t="shared" si="10"/>
        <v>2528.6260544000002</v>
      </c>
      <c r="D34" s="14">
        <f t="shared" si="10"/>
        <v>2756.1655279799916</v>
      </c>
      <c r="E34" s="14">
        <f t="shared" si="10"/>
        <v>3365.67160195</v>
      </c>
      <c r="F34" s="14">
        <f t="shared" si="10"/>
        <v>3640.1619585100002</v>
      </c>
      <c r="G34" s="14">
        <v>3903</v>
      </c>
      <c r="H34" s="17">
        <v>4304.3999999999896</v>
      </c>
    </row>
    <row r="35" spans="1:8" x14ac:dyDescent="0.25">
      <c r="A35" s="9" t="s">
        <v>49</v>
      </c>
      <c r="B35" s="14">
        <v>1579.7812199999971</v>
      </c>
      <c r="C35" s="14">
        <v>1758.0314789999998</v>
      </c>
      <c r="D35" s="14">
        <v>1711.5706350000003</v>
      </c>
      <c r="E35" s="14">
        <v>1882.3446729999998</v>
      </c>
      <c r="F35" s="14">
        <v>1987.5634855000001</v>
      </c>
      <c r="G35" s="14">
        <v>2022.4792712999999</v>
      </c>
      <c r="H35" s="17">
        <v>2255.9788355999999</v>
      </c>
    </row>
    <row r="36" spans="1:8" x14ac:dyDescent="0.25">
      <c r="A36" s="9" t="s">
        <v>50</v>
      </c>
      <c r="B36" s="14">
        <f>B34-B35</f>
        <v>614.85770003000289</v>
      </c>
      <c r="C36" s="14">
        <f t="shared" ref="C36:H36" si="11">C34-C35</f>
        <v>770.59457540000039</v>
      </c>
      <c r="D36" s="14">
        <f t="shared" si="11"/>
        <v>1044.5948929799913</v>
      </c>
      <c r="E36" s="14">
        <f t="shared" si="11"/>
        <v>1483.3269289500001</v>
      </c>
      <c r="F36" s="14">
        <f t="shared" si="11"/>
        <v>1652.5984730100001</v>
      </c>
      <c r="G36" s="14">
        <f t="shared" si="11"/>
        <v>1880.5207287000001</v>
      </c>
      <c r="H36" s="17">
        <f t="shared" si="11"/>
        <v>2048.4211643999897</v>
      </c>
    </row>
    <row r="37" spans="1:8" x14ac:dyDescent="0.25">
      <c r="A37" s="9" t="s">
        <v>20</v>
      </c>
      <c r="B37" s="14">
        <f>5%*B34</f>
        <v>109.73194600150001</v>
      </c>
      <c r="C37" s="14">
        <f t="shared" ref="C37:H37" si="12">5%*C34</f>
        <v>126.43130272000002</v>
      </c>
      <c r="D37" s="14">
        <f t="shared" si="12"/>
        <v>137.8082763989996</v>
      </c>
      <c r="E37" s="14">
        <f t="shared" si="12"/>
        <v>168.28358009750002</v>
      </c>
      <c r="F37" s="14">
        <f t="shared" si="12"/>
        <v>182.00809792550001</v>
      </c>
      <c r="G37" s="14">
        <f t="shared" si="12"/>
        <v>195.15</v>
      </c>
      <c r="H37" s="17">
        <f t="shared" si="12"/>
        <v>215.21999999999949</v>
      </c>
    </row>
    <row r="38" spans="1:8" x14ac:dyDescent="0.25">
      <c r="A38" s="9" t="s">
        <v>21</v>
      </c>
      <c r="B38" s="14">
        <f t="shared" ref="B38:H38" si="13">B37*100/B7</f>
        <v>1.5686500000000001</v>
      </c>
      <c r="C38" s="14">
        <f t="shared" si="13"/>
        <v>1.6638500000000003</v>
      </c>
      <c r="D38" s="14">
        <f t="shared" si="13"/>
        <v>1.6748999999999949</v>
      </c>
      <c r="E38" s="14">
        <f t="shared" si="13"/>
        <v>1.8702500000000002</v>
      </c>
      <c r="F38" s="14">
        <f t="shared" si="13"/>
        <v>1.97285</v>
      </c>
      <c r="G38" s="14">
        <f t="shared" si="13"/>
        <v>1.9520075219557085</v>
      </c>
      <c r="H38" s="17">
        <f t="shared" si="13"/>
        <v>2.0010041280821107</v>
      </c>
    </row>
    <row r="39" spans="1:8" x14ac:dyDescent="0.25">
      <c r="A39" s="9" t="s">
        <v>22</v>
      </c>
      <c r="B39" s="14">
        <f t="shared" ref="B39:H39" si="14">B37*100/B23</f>
        <v>8.5863922221874454</v>
      </c>
      <c r="C39" s="14">
        <f t="shared" si="14"/>
        <v>8.9623096845537695</v>
      </c>
      <c r="D39" s="14">
        <f t="shared" si="14"/>
        <v>8.7023523608922577</v>
      </c>
      <c r="E39" s="14">
        <f t="shared" si="14"/>
        <v>9.6389745889718927</v>
      </c>
      <c r="F39" s="14">
        <f t="shared" si="14"/>
        <v>8.7987656135126056</v>
      </c>
      <c r="G39" s="14">
        <f t="shared" si="14"/>
        <v>9.2221539624781439</v>
      </c>
      <c r="H39" s="17">
        <f t="shared" si="14"/>
        <v>9.5049242591529151</v>
      </c>
    </row>
    <row r="40" spans="1:8" x14ac:dyDescent="0.25">
      <c r="A40" s="9" t="s">
        <v>23</v>
      </c>
      <c r="B40" s="14">
        <f t="shared" ref="B40:H40" si="15">B37*100/B16</f>
        <v>6.0083932036493239</v>
      </c>
      <c r="C40" s="14">
        <f t="shared" si="15"/>
        <v>6.4147717698154185</v>
      </c>
      <c r="D40" s="14">
        <f t="shared" si="15"/>
        <v>6.3635882571141726</v>
      </c>
      <c r="E40" s="14">
        <f t="shared" si="15"/>
        <v>6.7157385138891277</v>
      </c>
      <c r="F40" s="14">
        <f t="shared" si="15"/>
        <v>7.1144129610041977</v>
      </c>
      <c r="G40" s="14">
        <f t="shared" si="15"/>
        <v>6.770399666944213</v>
      </c>
      <c r="H40" s="17">
        <f t="shared" si="15"/>
        <v>7.059865507626685</v>
      </c>
    </row>
    <row r="41" spans="1:8" x14ac:dyDescent="0.25">
      <c r="A41" s="9" t="s">
        <v>24</v>
      </c>
      <c r="B41" s="14">
        <v>68.418625559999882</v>
      </c>
      <c r="C41" s="14">
        <v>76.089265170000004</v>
      </c>
      <c r="D41" s="14">
        <v>74.376448800000006</v>
      </c>
      <c r="E41" s="14">
        <v>82.495014219999987</v>
      </c>
      <c r="F41" s="14">
        <v>110.00676</v>
      </c>
      <c r="G41" s="14">
        <v>239.81525999999999</v>
      </c>
      <c r="H41" s="17">
        <v>87.518340000000009</v>
      </c>
    </row>
    <row r="42" spans="1:8" x14ac:dyDescent="0.25">
      <c r="A42" s="9" t="s">
        <v>25</v>
      </c>
      <c r="B42" s="14">
        <f t="shared" ref="B42:H42" si="16">B41*100/B7</f>
        <v>0.97806409979484665</v>
      </c>
      <c r="C42" s="14">
        <f t="shared" si="16"/>
        <v>1.0013431889844606</v>
      </c>
      <c r="D42" s="14">
        <f t="shared" si="16"/>
        <v>0.90395959771269563</v>
      </c>
      <c r="E42" s="14">
        <f t="shared" si="16"/>
        <v>0.91682325902244721</v>
      </c>
      <c r="F42" s="14">
        <f t="shared" si="16"/>
        <v>1.1924020905643107</v>
      </c>
      <c r="G42" s="14">
        <f t="shared" si="16"/>
        <v>2.3987762818332765</v>
      </c>
      <c r="H42" s="17">
        <f t="shared" si="16"/>
        <v>0.81370021198259512</v>
      </c>
    </row>
    <row r="43" spans="1:8" x14ac:dyDescent="0.25">
      <c r="A43" s="9" t="s">
        <v>26</v>
      </c>
      <c r="B43" s="14">
        <f t="shared" ref="B43:H43" si="17">B41*100/B23</f>
        <v>5.3536748027152239</v>
      </c>
      <c r="C43" s="14">
        <f t="shared" si="17"/>
        <v>5.3937240497625298</v>
      </c>
      <c r="D43" s="14">
        <f t="shared" si="17"/>
        <v>4.6967430529024519</v>
      </c>
      <c r="E43" s="14">
        <f t="shared" si="17"/>
        <v>4.7251629976183738</v>
      </c>
      <c r="F43" s="14">
        <f t="shared" si="17"/>
        <v>5.3180254514726419</v>
      </c>
      <c r="G43" s="14">
        <f t="shared" si="17"/>
        <v>11.332888804876896</v>
      </c>
      <c r="H43" s="17">
        <f t="shared" si="17"/>
        <v>3.8651388950227443</v>
      </c>
    </row>
    <row r="44" spans="1:8" x14ac:dyDescent="0.25">
      <c r="A44" s="9" t="s">
        <v>27</v>
      </c>
      <c r="B44" s="14">
        <f t="shared" ref="B44:H44" si="18">B41*100/B16</f>
        <v>3.7462746246394993</v>
      </c>
      <c r="C44" s="14">
        <f t="shared" si="18"/>
        <v>3.8605571539468482</v>
      </c>
      <c r="D44" s="14">
        <f t="shared" si="18"/>
        <v>3.4344896297750185</v>
      </c>
      <c r="E44" s="14">
        <f t="shared" si="18"/>
        <v>3.2921509269062401</v>
      </c>
      <c r="F44" s="14">
        <f t="shared" si="18"/>
        <v>4.2999928468151323</v>
      </c>
      <c r="G44" s="14">
        <f t="shared" si="18"/>
        <v>8.3199854288093249</v>
      </c>
      <c r="H44" s="17">
        <f t="shared" si="18"/>
        <v>2.8708656716417913</v>
      </c>
    </row>
    <row r="45" spans="1:8" s="2" customFormat="1" x14ac:dyDescent="0.25">
      <c r="A45" s="6" t="s">
        <v>28</v>
      </c>
      <c r="B45" s="6"/>
      <c r="C45" s="6"/>
      <c r="D45" s="6"/>
      <c r="E45" s="6"/>
      <c r="F45" s="6"/>
      <c r="G45" s="6"/>
      <c r="H45" s="6"/>
    </row>
    <row r="46" spans="1:8" x14ac:dyDescent="0.25">
      <c r="A46" s="9" t="s">
        <v>29</v>
      </c>
      <c r="B46" s="14">
        <v>2497.1999999999998</v>
      </c>
      <c r="C46" s="14">
        <v>2788.4</v>
      </c>
      <c r="D46" s="14">
        <v>3380.5</v>
      </c>
      <c r="E46" s="14">
        <v>3715.1</v>
      </c>
      <c r="F46" s="14">
        <v>4034.3</v>
      </c>
      <c r="G46" s="14">
        <v>4739</v>
      </c>
      <c r="H46" s="17">
        <v>5289</v>
      </c>
    </row>
    <row r="47" spans="1:8" x14ac:dyDescent="0.25">
      <c r="A47" s="9" t="s">
        <v>30</v>
      </c>
      <c r="B47" s="14">
        <v>557.82183329999907</v>
      </c>
      <c r="C47" s="14">
        <v>619.76972549999994</v>
      </c>
      <c r="D47" s="14">
        <v>890.59868500000016</v>
      </c>
      <c r="E47" s="14">
        <v>900.18205699999999</v>
      </c>
      <c r="F47" s="14">
        <v>1000.62943</v>
      </c>
      <c r="G47" s="14">
        <v>899.30000000000007</v>
      </c>
      <c r="H47" s="17">
        <v>1063.2483</v>
      </c>
    </row>
    <row r="48" spans="1:8" x14ac:dyDescent="0.25">
      <c r="A48" s="9" t="s">
        <v>38</v>
      </c>
      <c r="B48" s="14">
        <v>1923.2</v>
      </c>
      <c r="C48" s="14">
        <v>807.26900000000001</v>
      </c>
      <c r="D48" s="14">
        <v>885</v>
      </c>
      <c r="E48" s="14">
        <v>823.70799999999997</v>
      </c>
      <c r="F48" s="14">
        <v>1220.9749999999999</v>
      </c>
      <c r="G48" s="14">
        <v>1364.2</v>
      </c>
      <c r="H48" s="17">
        <v>1567.6</v>
      </c>
    </row>
    <row r="49" spans="1:8" x14ac:dyDescent="0.25">
      <c r="A49" s="9" t="s">
        <v>31</v>
      </c>
      <c r="B49" s="14">
        <f>B46*100/B$7</f>
        <v>35.698198407476092</v>
      </c>
      <c r="C49" s="14">
        <f t="shared" ref="C49:H49" si="19">C46*100/C$7</f>
        <v>36.695654004885029</v>
      </c>
      <c r="D49" s="14">
        <f t="shared" si="19"/>
        <v>41.086062448141071</v>
      </c>
      <c r="E49" s="14">
        <f t="shared" si="19"/>
        <v>41.288435692741842</v>
      </c>
      <c r="F49" s="14">
        <f t="shared" si="19"/>
        <v>43.729201314206499</v>
      </c>
      <c r="G49" s="14">
        <f t="shared" si="19"/>
        <v>47.402324604397144</v>
      </c>
      <c r="H49" s="17">
        <f t="shared" si="19"/>
        <v>49.174383576927369</v>
      </c>
    </row>
    <row r="50" spans="1:8" x14ac:dyDescent="0.25">
      <c r="A50" s="9" t="s">
        <v>32</v>
      </c>
      <c r="B50" s="14">
        <f t="shared" ref="B50:H51" si="20">B47*100/B$7</f>
        <v>7.9742249243814758</v>
      </c>
      <c r="C50" s="14">
        <f t="shared" si="20"/>
        <v>8.1562384914827746</v>
      </c>
      <c r="D50" s="14">
        <f t="shared" si="20"/>
        <v>10.824195588860324</v>
      </c>
      <c r="E50" s="14">
        <f t="shared" si="20"/>
        <v>10.004336080375918</v>
      </c>
      <c r="F50" s="14">
        <f t="shared" si="20"/>
        <v>10.846175491507747</v>
      </c>
      <c r="G50" s="14">
        <f t="shared" si="20"/>
        <v>8.9953387880849025</v>
      </c>
      <c r="H50" s="17">
        <f t="shared" si="20"/>
        <v>9.8855321878835216</v>
      </c>
    </row>
    <row r="51" spans="1:8" x14ac:dyDescent="0.25">
      <c r="A51" s="9" t="s">
        <v>33</v>
      </c>
      <c r="B51" s="14">
        <f t="shared" si="20"/>
        <v>27.492701897027882</v>
      </c>
      <c r="C51" s="14">
        <f t="shared" si="20"/>
        <v>10.62374978943822</v>
      </c>
      <c r="D51" s="14">
        <f t="shared" si="20"/>
        <v>10.756150056679441</v>
      </c>
      <c r="E51" s="14">
        <f t="shared" si="20"/>
        <v>9.1544278182544208</v>
      </c>
      <c r="F51" s="14">
        <f t="shared" si="20"/>
        <v>13.234578879759383</v>
      </c>
      <c r="G51" s="14">
        <f t="shared" si="20"/>
        <v>13.645547842439035</v>
      </c>
      <c r="H51" s="17">
        <f t="shared" si="20"/>
        <v>14.57473316225966</v>
      </c>
    </row>
    <row r="52" spans="1:8" s="2" customFormat="1" x14ac:dyDescent="0.25">
      <c r="A52" s="6" t="s">
        <v>46</v>
      </c>
      <c r="B52" s="6"/>
      <c r="C52" s="6"/>
      <c r="D52" s="6"/>
      <c r="E52" s="6"/>
      <c r="F52" s="6"/>
      <c r="G52" s="6"/>
      <c r="H52" s="6"/>
    </row>
    <row r="53" spans="1:8" x14ac:dyDescent="0.25">
      <c r="A53" s="9" t="s">
        <v>45</v>
      </c>
      <c r="B53" s="14">
        <v>1342.0440000000001</v>
      </c>
      <c r="C53" s="14">
        <v>1521.337</v>
      </c>
      <c r="D53" s="14">
        <v>1786.251</v>
      </c>
      <c r="E53" s="14">
        <v>2130.761</v>
      </c>
      <c r="F53" s="14">
        <v>2085.366</v>
      </c>
      <c r="G53" s="14">
        <v>1917.4</v>
      </c>
      <c r="H53" s="17">
        <v>2049.6999999999898</v>
      </c>
    </row>
    <row r="54" spans="1:8" x14ac:dyDescent="0.25">
      <c r="A54" s="9" t="s">
        <v>47</v>
      </c>
      <c r="B54" s="14">
        <f t="shared" ref="B54:H54" si="21">B53*100/B7</f>
        <v>19.184908290710737</v>
      </c>
      <c r="C54" s="14">
        <f t="shared" si="21"/>
        <v>20.020964057104354</v>
      </c>
      <c r="D54" s="14">
        <f t="shared" si="21"/>
        <v>21.70981219762001</v>
      </c>
      <c r="E54" s="14">
        <f t="shared" si="21"/>
        <v>23.68059770264658</v>
      </c>
      <c r="F54" s="14">
        <f t="shared" si="21"/>
        <v>22.604017953003385</v>
      </c>
      <c r="G54" s="14">
        <f t="shared" si="21"/>
        <v>19.17898653649949</v>
      </c>
      <c r="H54" s="17">
        <f t="shared" si="21"/>
        <v>19.057049351035644</v>
      </c>
    </row>
    <row r="55" spans="1:8" s="2" customFormat="1" x14ac:dyDescent="0.25">
      <c r="A55" s="6" t="s">
        <v>34</v>
      </c>
      <c r="B55" s="6"/>
      <c r="C55" s="6"/>
      <c r="D55" s="6"/>
      <c r="E55" s="6"/>
      <c r="F55" s="6"/>
      <c r="G55" s="6"/>
      <c r="H55" s="6"/>
    </row>
    <row r="56" spans="1:8" x14ac:dyDescent="0.25">
      <c r="A56" s="9" t="s">
        <v>35</v>
      </c>
      <c r="B56" s="14">
        <v>-2.09</v>
      </c>
      <c r="C56" s="14">
        <v>-3.085</v>
      </c>
      <c r="D56" s="14">
        <v>-6.8840000000000003</v>
      </c>
      <c r="E56" s="14">
        <v>-4.3550000000000004</v>
      </c>
      <c r="F56" s="14">
        <v>-2.7959999999999998</v>
      </c>
      <c r="G56" s="14">
        <f>G29</f>
        <v>-2.7887250685178167</v>
      </c>
      <c r="H56" s="17">
        <f>H29</f>
        <v>-2.1049499795455358</v>
      </c>
    </row>
    <row r="57" spans="1:8" x14ac:dyDescent="0.25">
      <c r="A57" s="9" t="s">
        <v>36</v>
      </c>
      <c r="B57" s="14">
        <v>1.9379999999999999</v>
      </c>
      <c r="C57" s="14">
        <v>-0.30199999999999999</v>
      </c>
      <c r="D57" s="14">
        <v>1.64</v>
      </c>
      <c r="E57" s="14">
        <v>0.33600000000000002</v>
      </c>
      <c r="F57" s="14">
        <v>-2.556</v>
      </c>
      <c r="G57" s="14">
        <f>G11</f>
        <v>2.3180000000000001</v>
      </c>
      <c r="H57" s="17">
        <f>H11</f>
        <v>2.7</v>
      </c>
    </row>
    <row r="58" spans="1:8" x14ac:dyDescent="0.25">
      <c r="A58" s="9" t="s">
        <v>18</v>
      </c>
      <c r="B58" s="14">
        <v>31.373000000000001</v>
      </c>
      <c r="C58" s="14">
        <v>33.277000000000001</v>
      </c>
      <c r="D58" s="14">
        <v>33.497999999999898</v>
      </c>
      <c r="E58" s="14">
        <v>37.405000000000001</v>
      </c>
      <c r="F58" s="14">
        <v>39.457000000000001</v>
      </c>
      <c r="G58" s="14">
        <f>G31</f>
        <v>39.040150439114171</v>
      </c>
      <c r="H58" s="17">
        <f>H31</f>
        <v>40.020082561642205</v>
      </c>
    </row>
    <row r="59" spans="1:8" x14ac:dyDescent="0.25">
      <c r="A59" s="9" t="s">
        <v>55</v>
      </c>
      <c r="B59" s="14">
        <v>48.8</v>
      </c>
      <c r="C59" s="14">
        <v>47.5</v>
      </c>
      <c r="D59" s="14">
        <v>49.9</v>
      </c>
      <c r="E59" s="14">
        <v>52.1</v>
      </c>
      <c r="F59" s="14">
        <v>57.3</v>
      </c>
      <c r="G59" s="14">
        <v>59.2</v>
      </c>
      <c r="H59" s="17">
        <v>58.5</v>
      </c>
    </row>
    <row r="60" spans="1:8" ht="15.75" thickBot="1" x14ac:dyDescent="0.3">
      <c r="A60" s="11" t="s">
        <v>44</v>
      </c>
      <c r="B60" s="16">
        <v>15.9</v>
      </c>
      <c r="C60" s="16">
        <v>16.2</v>
      </c>
      <c r="D60" s="16">
        <v>16.5</v>
      </c>
      <c r="E60" s="16">
        <v>17.2</v>
      </c>
      <c r="F60" s="16">
        <v>17.5</v>
      </c>
      <c r="G60" s="16">
        <v>15.9</v>
      </c>
      <c r="H60" s="19">
        <v>17</v>
      </c>
    </row>
    <row r="61" spans="1:8" ht="15.75" thickTop="1" x14ac:dyDescent="0.25"/>
  </sheetData>
  <pageMargins left="0.7" right="0.7" top="0.75" bottom="0.75" header="0.3" footer="0.3"/>
  <pageSetup paperSize="9" orientation="portrait" horizontalDpi="0" verticalDpi="0" r:id="rId1"/>
  <ignoredErrors>
    <ignoredError sqref="G31 G57:H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Stats Macro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Anouar Hassoune</dc:creator>
  <cp:lastModifiedBy>Anouar Hassoune</cp:lastModifiedBy>
  <dcterms:created xsi:type="dcterms:W3CDTF">2020-12-28T15:25:05Z</dcterms:created>
  <dcterms:modified xsi:type="dcterms:W3CDTF">2022-01-18T10:50:12Z</dcterms:modified>
</cp:coreProperties>
</file>